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ffee Shop DC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;($#,##0);-"/>
    <numFmt numFmtId="165" formatCode="0.0%;(0.0%);-"/>
    <numFmt numFmtId="166" formatCode="0.0x;(0.0x);-"/>
    <numFmt numFmtId="167" formatCode="0.0000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sz val="10"/>
    </font>
    <font>
      <name val="Arial"/>
      <color rgb="000000FF"/>
      <sz val="10"/>
    </font>
    <font>
      <name val="Arial"/>
      <b val="1"/>
      <sz val="10"/>
    </font>
    <font>
      <name val="Arial"/>
      <color rgb="00000000"/>
      <sz val="10"/>
    </font>
    <font>
      <name val="Arial"/>
      <i val="1"/>
      <color rgb="001F3864"/>
      <sz val="10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F5496"/>
      </patternFill>
    </fill>
    <fill>
      <patternFill patternType="solid">
        <fgColor rgb="00FFFFFF"/>
      </patternFill>
    </fill>
    <fill>
      <patternFill patternType="solid">
        <fgColor rgb="00EBF3FB"/>
      </patternFill>
    </fill>
    <fill>
      <patternFill patternType="solid">
        <fgColor rgb="00F2F2F2"/>
      </patternFill>
    </fill>
    <fill>
      <patternFill patternType="solid">
        <fgColor rgb="00E2EFDA"/>
      </patternFill>
    </fill>
    <fill>
      <patternFill patternType="solid">
        <fgColor rgb="00375623"/>
      </patternFill>
    </fill>
  </fills>
  <borders count="2">
    <border>
      <left/>
      <right/>
      <top/>
      <bottom/>
      <diagonal/>
    </border>
    <border>
      <left style="thin">
        <color rgb="00B8B8B8"/>
      </left>
      <right style="thin">
        <color rgb="00B8B8B8"/>
      </right>
      <top style="thin">
        <color rgb="00B8B8B8"/>
      </top>
      <bottom style="thin">
        <color rgb="00B8B8B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166" fontId="4" fillId="5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/>
    </xf>
    <xf numFmtId="165" fontId="6" fillId="4" borderId="1" applyAlignment="1" pivotButton="0" quotePrefix="0" xfId="0">
      <alignment horizontal="center" vertical="center"/>
    </xf>
    <xf numFmtId="164" fontId="5" fillId="7" borderId="1" applyAlignment="1" pivotButton="0" quotePrefix="0" xfId="0">
      <alignment horizontal="center" vertical="center"/>
    </xf>
    <xf numFmtId="167" fontId="6" fillId="4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left" vertical="center"/>
    </xf>
    <xf numFmtId="165" fontId="5" fillId="7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pane xSplit="1" ySplit="11" topLeftCell="B1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50" customWidth="1" min="7" max="7"/>
  </cols>
  <sheetData>
    <row r="1" ht="28" customHeight="1">
      <c r="A1" s="1" t="inlineStr">
        <is>
          <t>Coffee Shop DCF Valuation</t>
        </is>
      </c>
    </row>
    <row r="2" ht="8" customHeight="1"/>
    <row r="3" ht="20" customHeight="1">
      <c r="A3" s="2" t="inlineStr">
        <is>
          <t>ASSUMPTIONS</t>
        </is>
      </c>
    </row>
    <row r="4">
      <c r="A4" s="3" t="inlineStr">
        <is>
          <t>Base Revenue (Year 1)</t>
        </is>
      </c>
      <c r="B4" s="4" t="n">
        <v>200000</v>
      </c>
      <c r="G4" s="3" t="inlineStr">
        <is>
          <t>Annual revenue in USD</t>
        </is>
      </c>
    </row>
    <row r="5">
      <c r="A5" s="3" t="inlineStr">
        <is>
          <t>Annual Revenue Growth Rate</t>
        </is>
      </c>
      <c r="B5" s="5" t="n">
        <v>0.05</v>
      </c>
    </row>
    <row r="6">
      <c r="A6" s="3" t="inlineStr">
        <is>
          <t>EBITDA Margin</t>
        </is>
      </c>
      <c r="B6" s="5" t="n">
        <v>0.3</v>
      </c>
    </row>
    <row r="7">
      <c r="A7" s="3" t="inlineStr">
        <is>
          <t>Discount Rate (WACC)</t>
        </is>
      </c>
      <c r="B7" s="5" t="n">
        <v>0.1</v>
      </c>
    </row>
    <row r="8">
      <c r="A8" s="3" t="inlineStr">
        <is>
          <t>Terminal EBITDA Multiple</t>
        </is>
      </c>
      <c r="B8" s="6" t="n">
        <v>4</v>
      </c>
    </row>
    <row r="9">
      <c r="A9" s="3" t="inlineStr">
        <is>
          <t>Projection Period (Years)</t>
        </is>
      </c>
      <c r="B9" s="7" t="n">
        <v>5</v>
      </c>
    </row>
    <row r="10" ht="8" customHeight="1"/>
    <row r="11" ht="20" customHeight="1">
      <c r="A11" s="2" t="inlineStr">
        <is>
          <t>REVENUE PROJECTION</t>
        </is>
      </c>
    </row>
    <row r="12">
      <c r="A12" s="8" t="inlineStr"/>
      <c r="B12" s="9" t="inlineStr">
        <is>
          <t>Year 1</t>
        </is>
      </c>
      <c r="C12" s="9" t="inlineStr">
        <is>
          <t>Year 2</t>
        </is>
      </c>
      <c r="D12" s="9" t="inlineStr">
        <is>
          <t>Year 3</t>
        </is>
      </c>
      <c r="E12" s="9" t="inlineStr">
        <is>
          <t>Year 4</t>
        </is>
      </c>
      <c r="F12" s="9" t="inlineStr">
        <is>
          <t>Year 5</t>
        </is>
      </c>
      <c r="G12" s="9" t="inlineStr">
        <is>
          <t>Notes</t>
        </is>
      </c>
    </row>
    <row r="13">
      <c r="A13" s="3" t="inlineStr">
        <is>
          <t>Revenue</t>
        </is>
      </c>
      <c r="B13" s="10">
        <f>B4</f>
        <v/>
      </c>
      <c r="C13" s="10">
        <f>B13*(1+$B$5)</f>
        <v/>
      </c>
      <c r="D13" s="10">
        <f>C13*(1+$B$5)</f>
        <v/>
      </c>
      <c r="E13" s="10">
        <f>D13*(1+$B$5)</f>
        <v/>
      </c>
      <c r="F13" s="10">
        <f>E13*(1+$B$5)</f>
        <v/>
      </c>
    </row>
    <row r="14">
      <c r="A14" s="3" t="inlineStr">
        <is>
          <t>Revenue Growth (%)</t>
        </is>
      </c>
      <c r="B14" s="11" t="inlineStr">
        <is>
          <t>-</t>
        </is>
      </c>
      <c r="C14" s="11">
        <f>IF(B13=0,0,(C13-B13)/B13)</f>
        <v/>
      </c>
      <c r="D14" s="11">
        <f>IF(C13=0,0,(D13-C13)/C13)</f>
        <v/>
      </c>
      <c r="E14" s="11">
        <f>IF(D13=0,0,(E13-D13)/D13)</f>
        <v/>
      </c>
      <c r="F14" s="11">
        <f>IF(E13=0,0,(F13-E13)/E13)</f>
        <v/>
      </c>
    </row>
    <row r="15" ht="8" customHeight="1"/>
    <row r="16" ht="20" customHeight="1">
      <c r="A16" s="2" t="inlineStr">
        <is>
          <t>EBITDA</t>
        </is>
      </c>
    </row>
    <row r="17">
      <c r="A17" s="8" t="inlineStr"/>
      <c r="B17" s="9" t="inlineStr">
        <is>
          <t>Year 1</t>
        </is>
      </c>
      <c r="C17" s="9" t="inlineStr">
        <is>
          <t>Year 2</t>
        </is>
      </c>
      <c r="D17" s="9" t="inlineStr">
        <is>
          <t>Year 3</t>
        </is>
      </c>
      <c r="E17" s="9" t="inlineStr">
        <is>
          <t>Year 4</t>
        </is>
      </c>
      <c r="F17" s="9" t="inlineStr">
        <is>
          <t>Year 5</t>
        </is>
      </c>
      <c r="G17" s="9" t="inlineStr">
        <is>
          <t>Notes</t>
        </is>
      </c>
    </row>
    <row r="18">
      <c r="A18" s="8" t="inlineStr">
        <is>
          <t>EBITDA</t>
        </is>
      </c>
      <c r="B18" s="10">
        <f>B13*$B$6</f>
        <v/>
      </c>
      <c r="C18" s="10">
        <f>C13*$B$6</f>
        <v/>
      </c>
      <c r="D18" s="10">
        <f>D13*$B$6</f>
        <v/>
      </c>
      <c r="E18" s="10">
        <f>E13*$B$6</f>
        <v/>
      </c>
      <c r="F18" s="10">
        <f>F13*$B$6</f>
        <v/>
      </c>
    </row>
    <row r="19">
      <c r="A19" s="3" t="inlineStr">
        <is>
          <t>EBITDA Margin (%)</t>
        </is>
      </c>
      <c r="B19" s="11">
        <f>IF(B13=0,0,B18/B13)</f>
        <v/>
      </c>
      <c r="C19" s="11">
        <f>IF(C13=0,0,C18/C13)</f>
        <v/>
      </c>
      <c r="D19" s="11">
        <f>IF(D13=0,0,D18/D13)</f>
        <v/>
      </c>
      <c r="E19" s="11">
        <f>IF(E13=0,0,E18/E13)</f>
        <v/>
      </c>
      <c r="F19" s="11">
        <f>IF(F13=0,0,F18/F13)</f>
        <v/>
      </c>
    </row>
    <row r="20" ht="8" customHeight="1"/>
    <row r="21" ht="20" customHeight="1">
      <c r="A21" s="2" t="inlineStr">
        <is>
          <t>TERMINAL VALUE &amp; DCF</t>
        </is>
      </c>
    </row>
    <row r="22">
      <c r="A22" s="8" t="inlineStr"/>
      <c r="B22" s="9" t="inlineStr">
        <is>
          <t>Year 1</t>
        </is>
      </c>
      <c r="C22" s="9" t="inlineStr">
        <is>
          <t>Year 2</t>
        </is>
      </c>
      <c r="D22" s="9" t="inlineStr">
        <is>
          <t>Year 3</t>
        </is>
      </c>
      <c r="E22" s="9" t="inlineStr">
        <is>
          <t>Year 4</t>
        </is>
      </c>
      <c r="F22" s="9" t="inlineStr">
        <is>
          <t>Year 5</t>
        </is>
      </c>
      <c r="G22" s="9" t="inlineStr">
        <is>
          <t>Notes</t>
        </is>
      </c>
    </row>
    <row r="23">
      <c r="A23" s="3" t="inlineStr">
        <is>
          <t>Free Cash Flow (= EBITDA)</t>
        </is>
      </c>
      <c r="B23" s="10">
        <f>B18</f>
        <v/>
      </c>
      <c r="C23" s="10">
        <f>C18</f>
        <v/>
      </c>
      <c r="D23" s="10">
        <f>D18</f>
        <v/>
      </c>
      <c r="E23" s="10">
        <f>E18</f>
        <v/>
      </c>
      <c r="F23" s="10">
        <f>F18</f>
        <v/>
      </c>
      <c r="G23" s="3" t="inlineStr">
        <is>
          <t>Simplified: FCF = EBITDA</t>
        </is>
      </c>
    </row>
    <row r="24">
      <c r="A24" s="3" t="inlineStr">
        <is>
          <t>Terminal Value</t>
        </is>
      </c>
      <c r="B24" s="10" t="inlineStr"/>
      <c r="C24" s="10" t="inlineStr"/>
      <c r="D24" s="10" t="inlineStr"/>
      <c r="E24" s="10" t="inlineStr"/>
      <c r="F24" s="10">
        <f>F18*$B$8</f>
        <v/>
      </c>
      <c r="G24" s="3" t="inlineStr">
        <is>
          <t>Exit multiple method</t>
        </is>
      </c>
    </row>
    <row r="25">
      <c r="A25" s="8" t="inlineStr">
        <is>
          <t>Total Cash Flow</t>
        </is>
      </c>
      <c r="B25" s="12">
        <f>B23</f>
        <v/>
      </c>
      <c r="C25" s="12">
        <f>C23</f>
        <v/>
      </c>
      <c r="D25" s="12">
        <f>D23</f>
        <v/>
      </c>
      <c r="E25" s="12">
        <f>E23</f>
        <v/>
      </c>
      <c r="F25" s="12">
        <f>F23+F24</f>
        <v/>
      </c>
    </row>
    <row r="26">
      <c r="A26" s="3" t="inlineStr">
        <is>
          <t>Discount Factor</t>
        </is>
      </c>
      <c r="B26" s="13">
        <f>1/(1+$B$7)^1</f>
        <v/>
      </c>
      <c r="C26" s="13">
        <f>1/(1+$B$7)^2</f>
        <v/>
      </c>
      <c r="D26" s="13">
        <f>1/(1+$B$7)^3</f>
        <v/>
      </c>
      <c r="E26" s="13">
        <f>1/(1+$B$7)^4</f>
        <v/>
      </c>
      <c r="F26" s="13">
        <f>1/(1+$B$7)^5</f>
        <v/>
      </c>
    </row>
    <row r="27">
      <c r="A27" s="3" t="inlineStr">
        <is>
          <t>Discounted Cash Flow</t>
        </is>
      </c>
      <c r="B27" s="10">
        <f>B25*B26</f>
        <v/>
      </c>
      <c r="C27" s="10">
        <f>C25*C26</f>
        <v/>
      </c>
      <c r="D27" s="10">
        <f>D25*D26</f>
        <v/>
      </c>
      <c r="E27" s="10">
        <f>E25*E26</f>
        <v/>
      </c>
      <c r="F27" s="10">
        <f>F25*F26</f>
        <v/>
      </c>
    </row>
    <row r="28" ht="8" customHeight="1"/>
    <row r="29" ht="20" customHeight="1">
      <c r="A29" s="14" t="inlineStr">
        <is>
          <t>VALUATION METRICS</t>
        </is>
      </c>
    </row>
    <row r="30">
      <c r="A30" s="8" t="inlineStr">
        <is>
          <t>Net Present Value (NPV)</t>
        </is>
      </c>
      <c r="B30" s="12">
        <f>SUM(B27:F27)</f>
        <v/>
      </c>
    </row>
    <row r="31">
      <c r="A31" s="8" t="inlineStr">
        <is>
          <t>Internal Rate of Return (IRR)</t>
        </is>
      </c>
      <c r="B31" s="15">
        <f>IFERROR(IRR(B25:F25),"N/A")</f>
        <v/>
      </c>
    </row>
    <row r="32" ht="8" customHeight="1"/>
    <row r="33" ht="50" customHeight="1">
      <c r="A33" s="16" t="inlineStr">
        <is>
          <t>Note: This is a simplified DCF model. FCF is approximated as EBITDA (no capex, tax, or working capital adjustments). Terminal value uses exit multiple method applied to Year 5 EBITDA. All inputs in blue font are editable — change assumptions in the section above to update the model.</t>
        </is>
      </c>
    </row>
  </sheetData>
  <mergeCells count="7">
    <mergeCell ref="A1:G1"/>
    <mergeCell ref="A3:G3"/>
    <mergeCell ref="A21:G21"/>
    <mergeCell ref="A16:G16"/>
    <mergeCell ref="A29:G29"/>
    <mergeCell ref="A33:G33"/>
    <mergeCell ref="A11:G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2026-03-11T06:59:15Z</dcterms:created>
  <dcterms:modified xmlns:dcterms="http://purl.org/dc/terms/" xmlns:xsi="http://www.w3.org/2001/XMLSchema-instance" xsi:type="dcterms:W3CDTF">2026-03-11T06:59:15Z</dcterms:modified>
</cp:coreProperties>
</file>